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7歷年國庫補助收入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<sst xmlns="http://schemas.openxmlformats.org/spreadsheetml/2006/main" count="83" uniqueCount="31">
  <si>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項目</t>
  </si>
  <si>
    <r>
      <t>2002年</t>
    </r>
  </si>
  <si>
    <r>
      <t>2003年</t>
    </r>
  </si>
  <si>
    <r>
      <t>2004年</t>
    </r>
  </si>
  <si>
    <r>
      <t>2005年</t>
    </r>
  </si>
  <si>
    <r>
      <t>2006年</t>
    </r>
  </si>
  <si>
    <r>
      <t>2008年</t>
    </r>
  </si>
  <si>
    <r>
      <t>2009年</t>
    </r>
  </si>
  <si>
    <r>
      <t>2010年</t>
    </r>
  </si>
  <si>
    <r>
      <t>2011年</t>
    </r>
  </si>
  <si>
    <r>
      <t>2012年</t>
    </r>
  </si>
  <si>
    <t>合計</t>
  </si>
  <si>
    <r>
      <t>2007年</t>
    </r>
  </si>
  <si>
    <t>年度</t>
  </si>
  <si>
    <t xml:space="preserve"> 單位：千元</t>
  </si>
  <si>
    <t>校本部</t>
  </si>
  <si>
    <t>農林畜牧作業組織</t>
  </si>
  <si>
    <t>學校教學研究補助收入</t>
  </si>
  <si>
    <t>無形資產</t>
  </si>
  <si>
    <t>其他固定資產</t>
  </si>
  <si>
    <t>遞延費用</t>
  </si>
  <si>
    <t>營建工程補助款</t>
  </si>
  <si>
    <r>
      <t>固定資產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基本圖儀</t>
    </r>
  </si>
  <si>
    <r>
      <t>2001</t>
    </r>
    <r>
      <rPr>
        <sz val="12"/>
        <color indexed="8"/>
        <rFont val="細明體"/>
        <family val="3"/>
      </rPr>
      <t>年</t>
    </r>
  </si>
  <si>
    <r>
      <t>2013</t>
    </r>
    <r>
      <rPr>
        <sz val="12"/>
        <color indexed="8"/>
        <rFont val="細明體"/>
        <family val="3"/>
      </rPr>
      <t>年</t>
    </r>
  </si>
  <si>
    <r>
      <t>2016</t>
    </r>
    <r>
      <rPr>
        <sz val="12"/>
        <color indexed="8"/>
        <rFont val="細明體"/>
        <family val="3"/>
      </rPr>
      <t xml:space="preserve">年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預算數</t>
    </r>
    <r>
      <rPr>
        <sz val="12"/>
        <color indexed="8"/>
        <rFont val="Times New Roman"/>
        <family val="1"/>
      </rPr>
      <t>)</t>
    </r>
  </si>
  <si>
    <r>
      <t>表</t>
    </r>
    <r>
      <rPr>
        <b/>
        <sz val="14"/>
        <color indexed="8"/>
        <rFont val="Times New Roman"/>
        <family val="1"/>
      </rPr>
      <t>7-7</t>
    </r>
    <r>
      <rPr>
        <b/>
        <sz val="14"/>
        <color indexed="8"/>
        <rFont val="新細明體"/>
        <family val="1"/>
      </rPr>
      <t>：歷年國庫補助收入編列情形（</t>
    </r>
    <r>
      <rPr>
        <b/>
        <sz val="14"/>
        <color indexed="8"/>
        <rFont val="Times New Roman"/>
        <family val="1"/>
      </rPr>
      <t>2001-2017</t>
    </r>
    <r>
      <rPr>
        <b/>
        <sz val="14"/>
        <color indexed="8"/>
        <rFont val="新細明體"/>
        <family val="1"/>
      </rPr>
      <t>）</t>
    </r>
  </si>
  <si>
    <r>
      <t>2014</t>
    </r>
    <r>
      <rPr>
        <sz val="12"/>
        <color indexed="8"/>
        <rFont val="細明體"/>
        <family val="3"/>
      </rPr>
      <t>年</t>
    </r>
  </si>
  <si>
    <r>
      <t>2015</t>
    </r>
    <r>
      <rPr>
        <sz val="12"/>
        <color indexed="8"/>
        <rFont val="細明體"/>
        <family val="3"/>
      </rPr>
      <t>年</t>
    </r>
  </si>
  <si>
    <r>
      <t>2016</t>
    </r>
    <r>
      <rPr>
        <sz val="12"/>
        <color indexed="8"/>
        <rFont val="細明體"/>
        <family val="3"/>
      </rPr>
      <t>年</t>
    </r>
  </si>
  <si>
    <r>
      <t>2017</t>
    </r>
    <r>
      <rPr>
        <sz val="12"/>
        <color indexed="8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</si>
</sst>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76" fontId="6" fillId="0" borderId="0" xfId="33" applyNumberFormat="1" applyFont="1" applyAlignment="1">
      <alignment horizontal="left" vertical="center"/>
      <protection/>
    </xf>
    <xf numFmtId="176" fontId="3" fillId="0" borderId="0" xfId="33" applyNumberFormat="1" applyFont="1" applyAlignment="1">
      <alignment horizontal="left" vertical="center"/>
      <protection/>
    </xf>
    <xf numFmtId="176" fontId="4" fillId="0" borderId="0" xfId="33" applyNumberFormat="1" applyFont="1" applyAlignment="1">
      <alignment vertical="center"/>
      <protection/>
    </xf>
    <xf numFmtId="176" fontId="7" fillId="0" borderId="0" xfId="33" applyNumberFormat="1" applyFont="1" applyAlignment="1">
      <alignment horizontal="right" vertical="center"/>
      <protection/>
    </xf>
    <xf numFmtId="176" fontId="8" fillId="0" borderId="10" xfId="33" applyNumberFormat="1" applyFont="1" applyBorder="1" applyAlignment="1">
      <alignment horizontal="center" vertical="center"/>
      <protection/>
    </xf>
    <xf numFmtId="176" fontId="8" fillId="0" borderId="11" xfId="33" applyNumberFormat="1" applyFont="1" applyBorder="1" applyAlignment="1">
      <alignment horizontal="center" vertical="center"/>
      <protection/>
    </xf>
    <xf numFmtId="176" fontId="8" fillId="0" borderId="11" xfId="33" applyNumberFormat="1" applyFont="1" applyBorder="1" applyAlignment="1">
      <alignment horizontal="center" vertical="center" shrinkToFit="1"/>
      <protection/>
    </xf>
    <xf numFmtId="176" fontId="8" fillId="0" borderId="12" xfId="33" applyNumberFormat="1" applyFont="1" applyBorder="1" applyAlignment="1">
      <alignment horizontal="center" vertical="center" shrinkToFit="1"/>
      <protection/>
    </xf>
    <xf numFmtId="176" fontId="8" fillId="0" borderId="13" xfId="33" applyNumberFormat="1" applyFont="1" applyBorder="1" applyAlignment="1">
      <alignment vertical="center" shrinkToFit="1"/>
      <protection/>
    </xf>
    <xf numFmtId="176" fontId="4" fillId="0" borderId="13" xfId="33" applyNumberFormat="1" applyFont="1" applyBorder="1" applyAlignment="1">
      <alignment vertical="center"/>
      <protection/>
    </xf>
    <xf numFmtId="176" fontId="4" fillId="0" borderId="12" xfId="33" applyNumberFormat="1" applyFont="1" applyBorder="1" applyAlignment="1">
      <alignment vertical="center"/>
      <protection/>
    </xf>
    <xf numFmtId="176" fontId="8" fillId="0" borderId="14" xfId="33" applyNumberFormat="1" applyFont="1" applyBorder="1" applyAlignment="1">
      <alignment vertical="center" shrinkToFit="1"/>
      <protection/>
    </xf>
    <xf numFmtId="176" fontId="4" fillId="0" borderId="14" xfId="33" applyNumberFormat="1" applyFont="1" applyBorder="1" applyAlignment="1">
      <alignment vertical="center"/>
      <protection/>
    </xf>
    <xf numFmtId="176" fontId="4" fillId="0" borderId="15" xfId="33" applyNumberFormat="1" applyFont="1" applyBorder="1" applyAlignment="1">
      <alignment vertical="center"/>
      <protection/>
    </xf>
    <xf numFmtId="176" fontId="8" fillId="3" borderId="16" xfId="33" applyNumberFormat="1" applyFont="1" applyFill="1" applyBorder="1" applyAlignment="1">
      <alignment vertical="center" shrinkToFit="1"/>
      <protection/>
    </xf>
    <xf numFmtId="176" fontId="4" fillId="3" borderId="16" xfId="33" applyNumberFormat="1" applyFont="1" applyFill="1" applyBorder="1" applyAlignment="1">
      <alignment vertical="center"/>
      <protection/>
    </xf>
    <xf numFmtId="176" fontId="4" fillId="0" borderId="17" xfId="33" applyNumberFormat="1" applyFont="1" applyBorder="1" applyAlignment="1">
      <alignment vertical="center"/>
      <protection/>
    </xf>
    <xf numFmtId="176" fontId="4" fillId="0" borderId="0" xfId="33" applyNumberFormat="1" applyFont="1" applyFill="1" applyAlignment="1">
      <alignment vertical="center"/>
      <protection/>
    </xf>
    <xf numFmtId="176" fontId="8" fillId="0" borderId="18" xfId="33" applyNumberFormat="1" applyFont="1" applyBorder="1" applyAlignment="1">
      <alignment vertical="center" shrinkToFit="1"/>
      <protection/>
    </xf>
    <xf numFmtId="176" fontId="4" fillId="0" borderId="18" xfId="33" applyNumberFormat="1" applyFont="1" applyBorder="1" applyAlignment="1">
      <alignment vertical="center"/>
      <protection/>
    </xf>
    <xf numFmtId="176" fontId="4" fillId="0" borderId="19" xfId="33" applyNumberFormat="1" applyFont="1" applyBorder="1" applyAlignment="1">
      <alignment vertical="center"/>
      <protection/>
    </xf>
    <xf numFmtId="176" fontId="8" fillId="3" borderId="20" xfId="33" applyNumberFormat="1" applyFont="1" applyFill="1" applyBorder="1" applyAlignment="1">
      <alignment vertical="center" shrinkToFit="1"/>
      <protection/>
    </xf>
    <xf numFmtId="176" fontId="4" fillId="3" borderId="20" xfId="33" applyNumberFormat="1" applyFont="1" applyFill="1" applyBorder="1" applyAlignment="1">
      <alignment vertical="center"/>
      <protection/>
    </xf>
    <xf numFmtId="176" fontId="4" fillId="0" borderId="0" xfId="33" applyNumberFormat="1" applyFont="1" applyBorder="1" applyAlignment="1">
      <alignment vertical="center"/>
      <protection/>
    </xf>
    <xf numFmtId="176" fontId="4" fillId="3" borderId="21" xfId="33" applyNumberFormat="1" applyFont="1" applyFill="1" applyBorder="1" applyAlignment="1">
      <alignment vertical="center"/>
      <protection/>
    </xf>
    <xf numFmtId="176" fontId="4" fillId="3" borderId="22" xfId="33" applyNumberFormat="1" applyFont="1" applyFill="1" applyBorder="1" applyAlignment="1">
      <alignment vertical="center"/>
      <protection/>
    </xf>
    <xf numFmtId="176" fontId="4" fillId="0" borderId="10" xfId="33" applyNumberFormat="1" applyFont="1" applyBorder="1" applyAlignment="1">
      <alignment horizontal="center" vertical="center" wrapText="1"/>
      <protection/>
    </xf>
    <xf numFmtId="176" fontId="4" fillId="0" borderId="23" xfId="33" applyNumberFormat="1" applyFont="1" applyBorder="1" applyAlignment="1">
      <alignment horizontal="center" vertical="center" wrapText="1"/>
      <protection/>
    </xf>
    <xf numFmtId="176" fontId="4" fillId="0" borderId="24" xfId="33" applyNumberFormat="1" applyFont="1" applyBorder="1" applyAlignment="1">
      <alignment horizontal="center" vertical="center" wrapText="1"/>
      <protection/>
    </xf>
    <xf numFmtId="176" fontId="4" fillId="0" borderId="25" xfId="33" applyNumberFormat="1" applyFont="1" applyBorder="1" applyAlignment="1">
      <alignment horizontal="center" vertical="center"/>
      <protection/>
    </xf>
    <xf numFmtId="176" fontId="4" fillId="0" borderId="26" xfId="33" applyNumberFormat="1" applyFont="1" applyBorder="1" applyAlignment="1">
      <alignment horizontal="center" vertical="center"/>
      <protection/>
    </xf>
    <xf numFmtId="176" fontId="4" fillId="0" borderId="27" xfId="33" applyNumberFormat="1" applyFont="1" applyBorder="1" applyAlignment="1">
      <alignment horizontal="center" vertical="center"/>
      <protection/>
    </xf>
    <xf numFmtId="176" fontId="4" fillId="0" borderId="28" xfId="33" applyNumberFormat="1" applyFont="1" applyBorder="1" applyAlignment="1">
      <alignment horizontal="center" vertical="center"/>
      <protection/>
    </xf>
    <xf numFmtId="176" fontId="4" fillId="0" borderId="29" xfId="33" applyNumberFormat="1" applyFont="1" applyBorder="1" applyAlignment="1">
      <alignment horizontal="center" vertical="center"/>
      <protection/>
    </xf>
    <xf numFmtId="176" fontId="5" fillId="0" borderId="0" xfId="33" applyNumberFormat="1" applyFont="1" applyAlignment="1">
      <alignment horizontal="center" vertical="center"/>
      <protection/>
    </xf>
    <xf numFmtId="176" fontId="6" fillId="0" borderId="0" xfId="33" applyNumberFormat="1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2" sqref="I52"/>
    </sheetView>
  </sheetViews>
  <sheetFormatPr defaultColWidth="9.00390625" defaultRowHeight="16.5"/>
  <cols>
    <col min="1" max="1" width="9.125" style="3" customWidth="1"/>
    <col min="2" max="2" width="12.875" style="3" customWidth="1"/>
    <col min="3" max="3" width="15.875" style="3" customWidth="1"/>
    <col min="4" max="9" width="16.625" style="3" customWidth="1"/>
    <col min="10" max="11" width="10.125" style="3" bestFit="1" customWidth="1"/>
    <col min="12" max="12" width="9.125" style="3" bestFit="1" customWidth="1"/>
    <col min="13" max="14" width="10.125" style="3" bestFit="1" customWidth="1"/>
    <col min="15" max="15" width="9.125" style="3" bestFit="1" customWidth="1"/>
    <col min="16" max="17" width="10.125" style="3" bestFit="1" customWidth="1"/>
    <col min="18" max="18" width="9.125" style="3" bestFit="1" customWidth="1"/>
    <col min="19" max="19" width="10.125" style="3" bestFit="1" customWidth="1"/>
    <col min="20" max="16384" width="9.00390625" style="3" customWidth="1"/>
  </cols>
  <sheetData>
    <row r="1" spans="1:19" s="2" customFormat="1" ht="19.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</row>
    <row r="2" ht="16.5" thickBot="1">
      <c r="I2" s="4" t="s">
        <v>14</v>
      </c>
    </row>
    <row r="3" spans="1:9" ht="24" customHeight="1" thickBot="1">
      <c r="A3" s="5" t="s">
        <v>13</v>
      </c>
      <c r="B3" s="6" t="s">
        <v>0</v>
      </c>
      <c r="C3" s="7" t="s">
        <v>17</v>
      </c>
      <c r="D3" s="7" t="s">
        <v>22</v>
      </c>
      <c r="E3" s="7" t="s">
        <v>18</v>
      </c>
      <c r="F3" s="7" t="s">
        <v>19</v>
      </c>
      <c r="G3" s="7" t="s">
        <v>20</v>
      </c>
      <c r="H3" s="7" t="s">
        <v>21</v>
      </c>
      <c r="I3" s="8" t="s">
        <v>11</v>
      </c>
    </row>
    <row r="4" spans="1:9" ht="21.75" customHeight="1">
      <c r="A4" s="30" t="s">
        <v>23</v>
      </c>
      <c r="B4" s="9" t="s">
        <v>15</v>
      </c>
      <c r="C4" s="10">
        <v>1399155</v>
      </c>
      <c r="D4" s="10">
        <v>244417</v>
      </c>
      <c r="E4" s="10"/>
      <c r="F4" s="10"/>
      <c r="G4" s="10"/>
      <c r="H4" s="10">
        <f>301672-H5</f>
        <v>278815</v>
      </c>
      <c r="I4" s="11">
        <f>SUM(C4:H4)</f>
        <v>1922387</v>
      </c>
    </row>
    <row r="5" spans="1:9" ht="21.75" customHeight="1">
      <c r="A5" s="31"/>
      <c r="B5" s="12" t="s">
        <v>16</v>
      </c>
      <c r="C5" s="13">
        <v>31030</v>
      </c>
      <c r="D5" s="13"/>
      <c r="E5" s="13"/>
      <c r="F5" s="13"/>
      <c r="G5" s="13"/>
      <c r="H5" s="13">
        <v>22857</v>
      </c>
      <c r="I5" s="14">
        <f>SUM(C5:H5)</f>
        <v>53887</v>
      </c>
    </row>
    <row r="6" spans="1:10" ht="21.75" customHeight="1" thickBot="1">
      <c r="A6" s="32"/>
      <c r="B6" s="15" t="s">
        <v>11</v>
      </c>
      <c r="C6" s="16">
        <f aca="true" t="shared" si="0" ref="C6:I6">SUM(C4:C5)</f>
        <v>1430185</v>
      </c>
      <c r="D6" s="16">
        <f t="shared" si="0"/>
        <v>244417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301672</v>
      </c>
      <c r="I6" s="25">
        <f t="shared" si="0"/>
        <v>1976274</v>
      </c>
      <c r="J6" s="24"/>
    </row>
    <row r="7" spans="1:9" ht="21.75" customHeight="1">
      <c r="A7" s="30" t="s">
        <v>1</v>
      </c>
      <c r="B7" s="9" t="s">
        <v>15</v>
      </c>
      <c r="C7" s="10">
        <v>1421562</v>
      </c>
      <c r="D7" s="10">
        <f>292923-E7</f>
        <v>287923</v>
      </c>
      <c r="E7" s="10">
        <v>5000</v>
      </c>
      <c r="F7" s="10"/>
      <c r="G7" s="10"/>
      <c r="H7" s="10">
        <f>224661-H8</f>
        <v>155910</v>
      </c>
      <c r="I7" s="17">
        <f>SUM(C7:H7)</f>
        <v>1870395</v>
      </c>
    </row>
    <row r="8" spans="1:9" ht="21.75" customHeight="1">
      <c r="A8" s="31"/>
      <c r="B8" s="12" t="s">
        <v>16</v>
      </c>
      <c r="C8" s="13">
        <v>30000</v>
      </c>
      <c r="D8" s="13"/>
      <c r="E8" s="13"/>
      <c r="F8" s="13"/>
      <c r="G8" s="13"/>
      <c r="H8" s="13">
        <v>68751</v>
      </c>
      <c r="I8" s="14">
        <f>SUM(C8:H8)</f>
        <v>98751</v>
      </c>
    </row>
    <row r="9" spans="1:9" ht="21.75" customHeight="1" thickBot="1">
      <c r="A9" s="32"/>
      <c r="B9" s="15" t="s">
        <v>11</v>
      </c>
      <c r="C9" s="16">
        <f>SUM(C7:C8)</f>
        <v>1451562</v>
      </c>
      <c r="D9" s="16">
        <f aca="true" t="shared" si="1" ref="D9:I9">SUM(D7:D8)</f>
        <v>287923</v>
      </c>
      <c r="E9" s="16">
        <f t="shared" si="1"/>
        <v>5000</v>
      </c>
      <c r="F9" s="16">
        <f t="shared" si="1"/>
        <v>0</v>
      </c>
      <c r="G9" s="16">
        <f t="shared" si="1"/>
        <v>0</v>
      </c>
      <c r="H9" s="16">
        <f t="shared" si="1"/>
        <v>224661</v>
      </c>
      <c r="I9" s="25">
        <f t="shared" si="1"/>
        <v>1969146</v>
      </c>
    </row>
    <row r="10" spans="1:9" ht="21.75" customHeight="1">
      <c r="A10" s="30" t="s">
        <v>2</v>
      </c>
      <c r="B10" s="9" t="s">
        <v>15</v>
      </c>
      <c r="C10" s="10">
        <v>1403219</v>
      </c>
      <c r="D10" s="10">
        <f>290480-E10-D11</f>
        <v>283480</v>
      </c>
      <c r="E10" s="10">
        <v>5000</v>
      </c>
      <c r="F10" s="10"/>
      <c r="G10" s="10"/>
      <c r="H10" s="10">
        <f>290490-H11</f>
        <v>230079</v>
      </c>
      <c r="I10" s="17">
        <f>SUM(C10:H10)</f>
        <v>1921778</v>
      </c>
    </row>
    <row r="11" spans="1:9" ht="21.75" customHeight="1">
      <c r="A11" s="31"/>
      <c r="B11" s="12" t="s">
        <v>16</v>
      </c>
      <c r="C11" s="13">
        <v>30000</v>
      </c>
      <c r="D11" s="13">
        <v>2000</v>
      </c>
      <c r="E11" s="13"/>
      <c r="F11" s="13"/>
      <c r="G11" s="13"/>
      <c r="H11" s="13">
        <v>60411</v>
      </c>
      <c r="I11" s="14">
        <f>SUM(C11:H11)</f>
        <v>92411</v>
      </c>
    </row>
    <row r="12" spans="1:9" ht="21.75" customHeight="1" thickBot="1">
      <c r="A12" s="32"/>
      <c r="B12" s="15" t="s">
        <v>11</v>
      </c>
      <c r="C12" s="16">
        <f>SUM(C10:C11)</f>
        <v>1433219</v>
      </c>
      <c r="D12" s="16">
        <f aca="true" t="shared" si="2" ref="D12:I12">SUM(D10:D11)</f>
        <v>285480</v>
      </c>
      <c r="E12" s="16">
        <f t="shared" si="2"/>
        <v>5000</v>
      </c>
      <c r="F12" s="16">
        <f t="shared" si="2"/>
        <v>0</v>
      </c>
      <c r="G12" s="16">
        <f t="shared" si="2"/>
        <v>0</v>
      </c>
      <c r="H12" s="16">
        <f t="shared" si="2"/>
        <v>290490</v>
      </c>
      <c r="I12" s="25">
        <f t="shared" si="2"/>
        <v>2014189</v>
      </c>
    </row>
    <row r="13" spans="1:9" ht="21.75" customHeight="1">
      <c r="A13" s="30" t="s">
        <v>3</v>
      </c>
      <c r="B13" s="9" t="s">
        <v>15</v>
      </c>
      <c r="C13" s="10">
        <v>1359287</v>
      </c>
      <c r="D13" s="10">
        <f>223451-E16</f>
        <v>218451</v>
      </c>
      <c r="E13" s="10">
        <v>5000</v>
      </c>
      <c r="F13" s="10"/>
      <c r="G13" s="10"/>
      <c r="H13" s="10">
        <f>180549-H14</f>
        <v>107639</v>
      </c>
      <c r="I13" s="17">
        <f>SUM(C13:H13)</f>
        <v>1690377</v>
      </c>
    </row>
    <row r="14" spans="1:9" ht="21.75" customHeight="1">
      <c r="A14" s="31"/>
      <c r="B14" s="12" t="s">
        <v>16</v>
      </c>
      <c r="C14" s="13">
        <v>30000</v>
      </c>
      <c r="D14" s="13"/>
      <c r="E14" s="13"/>
      <c r="F14" s="13"/>
      <c r="G14" s="13"/>
      <c r="H14" s="13">
        <v>72910</v>
      </c>
      <c r="I14" s="14">
        <f>SUM(C14:H14)</f>
        <v>102910</v>
      </c>
    </row>
    <row r="15" spans="1:9" ht="21.75" customHeight="1" thickBot="1">
      <c r="A15" s="32"/>
      <c r="B15" s="15" t="s">
        <v>11</v>
      </c>
      <c r="C15" s="16">
        <f>SUM(C13:C14)</f>
        <v>1389287</v>
      </c>
      <c r="D15" s="16">
        <f aca="true" t="shared" si="3" ref="D15:I15">SUM(D13:D14)</f>
        <v>218451</v>
      </c>
      <c r="E15" s="16">
        <f t="shared" si="3"/>
        <v>5000</v>
      </c>
      <c r="F15" s="16">
        <f t="shared" si="3"/>
        <v>0</v>
      </c>
      <c r="G15" s="16">
        <f t="shared" si="3"/>
        <v>0</v>
      </c>
      <c r="H15" s="16">
        <f t="shared" si="3"/>
        <v>180549</v>
      </c>
      <c r="I15" s="25">
        <f t="shared" si="3"/>
        <v>1793287</v>
      </c>
    </row>
    <row r="16" spans="1:9" ht="21.75" customHeight="1">
      <c r="A16" s="30" t="s">
        <v>4</v>
      </c>
      <c r="B16" s="9" t="s">
        <v>15</v>
      </c>
      <c r="C16" s="10">
        <v>1403929</v>
      </c>
      <c r="D16" s="10">
        <f>332855-E16</f>
        <v>327855</v>
      </c>
      <c r="E16" s="10">
        <v>5000</v>
      </c>
      <c r="F16" s="10"/>
      <c r="G16" s="10"/>
      <c r="H16" s="10">
        <f>78105-H17</f>
        <v>44980</v>
      </c>
      <c r="I16" s="17">
        <f>SUM(C16:H16)</f>
        <v>1781764</v>
      </c>
    </row>
    <row r="17" spans="1:9" ht="21.75" customHeight="1">
      <c r="A17" s="31"/>
      <c r="B17" s="12" t="s">
        <v>16</v>
      </c>
      <c r="C17" s="13">
        <v>30000</v>
      </c>
      <c r="D17" s="13"/>
      <c r="E17" s="13"/>
      <c r="F17" s="13"/>
      <c r="G17" s="13"/>
      <c r="H17" s="13">
        <v>33125</v>
      </c>
      <c r="I17" s="14">
        <f>SUM(C17:H17)</f>
        <v>63125</v>
      </c>
    </row>
    <row r="18" spans="1:9" ht="21.75" customHeight="1" thickBot="1">
      <c r="A18" s="32"/>
      <c r="B18" s="15" t="s">
        <v>11</v>
      </c>
      <c r="C18" s="16">
        <f>SUM(C16:C17)</f>
        <v>1433929</v>
      </c>
      <c r="D18" s="16">
        <f aca="true" t="shared" si="4" ref="D18:I18">SUM(D16:D17)</f>
        <v>327855</v>
      </c>
      <c r="E18" s="16">
        <f t="shared" si="4"/>
        <v>5000</v>
      </c>
      <c r="F18" s="16">
        <f t="shared" si="4"/>
        <v>0</v>
      </c>
      <c r="G18" s="16">
        <f t="shared" si="4"/>
        <v>0</v>
      </c>
      <c r="H18" s="16">
        <f t="shared" si="4"/>
        <v>78105</v>
      </c>
      <c r="I18" s="25">
        <f t="shared" si="4"/>
        <v>1844889</v>
      </c>
    </row>
    <row r="19" spans="1:9" ht="21.75" customHeight="1">
      <c r="A19" s="30" t="s">
        <v>5</v>
      </c>
      <c r="B19" s="9" t="s">
        <v>15</v>
      </c>
      <c r="C19" s="10">
        <v>1434894</v>
      </c>
      <c r="D19" s="10">
        <f>283800-H19</f>
        <v>185855</v>
      </c>
      <c r="E19" s="10"/>
      <c r="F19" s="10"/>
      <c r="G19" s="10"/>
      <c r="H19" s="10">
        <f>80000+17945</f>
        <v>97945</v>
      </c>
      <c r="I19" s="17">
        <f>SUM(C19:H19)</f>
        <v>1718694</v>
      </c>
    </row>
    <row r="20" spans="1:9" ht="21.75" customHeight="1">
      <c r="A20" s="31"/>
      <c r="B20" s="12" t="s">
        <v>16</v>
      </c>
      <c r="C20" s="13">
        <v>31000</v>
      </c>
      <c r="D20" s="13"/>
      <c r="E20" s="13"/>
      <c r="F20" s="13"/>
      <c r="G20" s="13"/>
      <c r="H20" s="13"/>
      <c r="I20" s="14">
        <f>SUM(C20:H20)</f>
        <v>31000</v>
      </c>
    </row>
    <row r="21" spans="1:10" ht="21.75" customHeight="1" thickBot="1">
      <c r="A21" s="32"/>
      <c r="B21" s="15" t="s">
        <v>11</v>
      </c>
      <c r="C21" s="16">
        <f>SUM(C19:C20)</f>
        <v>1465894</v>
      </c>
      <c r="D21" s="16">
        <f aca="true" t="shared" si="5" ref="D21:I21">SUM(D19:D20)</f>
        <v>185855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97945</v>
      </c>
      <c r="I21" s="25">
        <f t="shared" si="5"/>
        <v>1749694</v>
      </c>
      <c r="J21" s="18"/>
    </row>
    <row r="22" spans="1:11" ht="21.75" customHeight="1">
      <c r="A22" s="30" t="s">
        <v>12</v>
      </c>
      <c r="B22" s="9" t="s">
        <v>15</v>
      </c>
      <c r="C22" s="10">
        <v>1450907</v>
      </c>
      <c r="D22" s="10">
        <f>233000-H22</f>
        <v>173000</v>
      </c>
      <c r="E22" s="10">
        <v>1000</v>
      </c>
      <c r="F22" s="10"/>
      <c r="G22" s="10"/>
      <c r="H22" s="10">
        <v>60000</v>
      </c>
      <c r="I22" s="17">
        <f>SUM(C22:H22)</f>
        <v>1684907</v>
      </c>
      <c r="J22" s="18"/>
      <c r="K22" s="18"/>
    </row>
    <row r="23" spans="1:11" ht="21.75" customHeight="1">
      <c r="A23" s="31"/>
      <c r="B23" s="12" t="s">
        <v>16</v>
      </c>
      <c r="C23" s="13">
        <v>34000</v>
      </c>
      <c r="D23" s="13"/>
      <c r="E23" s="13"/>
      <c r="F23" s="13"/>
      <c r="G23" s="13"/>
      <c r="H23" s="13"/>
      <c r="I23" s="14">
        <f>SUM(C23:H23)</f>
        <v>34000</v>
      </c>
      <c r="J23" s="18"/>
      <c r="K23" s="18"/>
    </row>
    <row r="24" spans="1:11" ht="21.75" customHeight="1" thickBot="1">
      <c r="A24" s="32"/>
      <c r="B24" s="15" t="s">
        <v>11</v>
      </c>
      <c r="C24" s="16">
        <f>SUM(C22:C23)</f>
        <v>1484907</v>
      </c>
      <c r="D24" s="16">
        <f aca="true" t="shared" si="6" ref="D24:I24">SUM(D22:D23)</f>
        <v>173000</v>
      </c>
      <c r="E24" s="16">
        <f t="shared" si="6"/>
        <v>1000</v>
      </c>
      <c r="F24" s="16">
        <f t="shared" si="6"/>
        <v>0</v>
      </c>
      <c r="G24" s="16">
        <f t="shared" si="6"/>
        <v>0</v>
      </c>
      <c r="H24" s="16">
        <f t="shared" si="6"/>
        <v>60000</v>
      </c>
      <c r="I24" s="25">
        <f t="shared" si="6"/>
        <v>1718907</v>
      </c>
      <c r="J24" s="18"/>
      <c r="K24" s="18"/>
    </row>
    <row r="25" spans="1:11" ht="21.75" customHeight="1">
      <c r="A25" s="30" t="s">
        <v>6</v>
      </c>
      <c r="B25" s="9" t="s">
        <v>15</v>
      </c>
      <c r="C25" s="10">
        <v>1453791</v>
      </c>
      <c r="D25" s="10">
        <f>199833-H25</f>
        <v>174833</v>
      </c>
      <c r="E25" s="10"/>
      <c r="F25" s="10"/>
      <c r="G25" s="10"/>
      <c r="H25" s="10">
        <v>25000</v>
      </c>
      <c r="I25" s="17">
        <f>SUM(C25:H25)</f>
        <v>1653624</v>
      </c>
      <c r="J25" s="18"/>
      <c r="K25" s="18"/>
    </row>
    <row r="26" spans="1:11" ht="21.75" customHeight="1">
      <c r="A26" s="31"/>
      <c r="B26" s="12" t="s">
        <v>16</v>
      </c>
      <c r="C26" s="13">
        <v>37500</v>
      </c>
      <c r="D26" s="13"/>
      <c r="E26" s="13"/>
      <c r="F26" s="13"/>
      <c r="G26" s="13"/>
      <c r="H26" s="13"/>
      <c r="I26" s="14">
        <f>SUM(C26:H26)</f>
        <v>37500</v>
      </c>
      <c r="J26" s="18"/>
      <c r="K26" s="18"/>
    </row>
    <row r="27" spans="1:11" ht="21.75" customHeight="1" thickBot="1">
      <c r="A27" s="32"/>
      <c r="B27" s="15" t="s">
        <v>11</v>
      </c>
      <c r="C27" s="16">
        <f>SUM(C25:C26)</f>
        <v>1491291</v>
      </c>
      <c r="D27" s="16">
        <f aca="true" t="shared" si="7" ref="D27:I27">SUM(D25:D26)</f>
        <v>174833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25000</v>
      </c>
      <c r="I27" s="25">
        <f t="shared" si="7"/>
        <v>1691124</v>
      </c>
      <c r="J27" s="18"/>
      <c r="K27" s="18"/>
    </row>
    <row r="28" spans="1:11" ht="21.75" customHeight="1">
      <c r="A28" s="30" t="s">
        <v>7</v>
      </c>
      <c r="B28" s="9" t="s">
        <v>15</v>
      </c>
      <c r="C28" s="10">
        <v>1460208</v>
      </c>
      <c r="D28" s="10">
        <v>168416</v>
      </c>
      <c r="E28" s="10"/>
      <c r="F28" s="10"/>
      <c r="G28" s="10"/>
      <c r="H28" s="10"/>
      <c r="I28" s="17">
        <f>SUM(C28:H28)</f>
        <v>1628624</v>
      </c>
      <c r="J28" s="18"/>
      <c r="K28" s="18"/>
    </row>
    <row r="29" spans="1:11" ht="21.75" customHeight="1">
      <c r="A29" s="31"/>
      <c r="B29" s="12" t="s">
        <v>16</v>
      </c>
      <c r="C29" s="13">
        <v>43000</v>
      </c>
      <c r="D29" s="13">
        <v>5000</v>
      </c>
      <c r="E29" s="13"/>
      <c r="F29" s="13"/>
      <c r="G29" s="13"/>
      <c r="H29" s="13"/>
      <c r="I29" s="14">
        <f>SUM(C29:H29)</f>
        <v>48000</v>
      </c>
      <c r="J29" s="18"/>
      <c r="K29" s="18"/>
    </row>
    <row r="30" spans="1:11" ht="21.75" customHeight="1" thickBot="1">
      <c r="A30" s="32"/>
      <c r="B30" s="15" t="s">
        <v>11</v>
      </c>
      <c r="C30" s="16">
        <f>SUM(C28:C29)</f>
        <v>1503208</v>
      </c>
      <c r="D30" s="16">
        <f aca="true" t="shared" si="8" ref="D30:I30">SUM(D28:D29)</f>
        <v>173416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25">
        <f t="shared" si="8"/>
        <v>1676624</v>
      </c>
      <c r="J30" s="18"/>
      <c r="K30" s="18"/>
    </row>
    <row r="31" spans="1:11" ht="21.75" customHeight="1">
      <c r="A31" s="33" t="s">
        <v>8</v>
      </c>
      <c r="B31" s="19" t="s">
        <v>15</v>
      </c>
      <c r="C31" s="20">
        <v>1535901</v>
      </c>
      <c r="D31" s="20">
        <v>99433</v>
      </c>
      <c r="E31" s="20"/>
      <c r="F31" s="20"/>
      <c r="G31" s="20"/>
      <c r="H31" s="20"/>
      <c r="I31" s="21">
        <f>SUM(C31:H31)</f>
        <v>1635334</v>
      </c>
      <c r="J31" s="18"/>
      <c r="K31" s="18"/>
    </row>
    <row r="32" spans="1:11" ht="21.75" customHeight="1">
      <c r="A32" s="31"/>
      <c r="B32" s="12" t="s">
        <v>16</v>
      </c>
      <c r="C32" s="13">
        <v>44770</v>
      </c>
      <c r="D32" s="13">
        <v>8000</v>
      </c>
      <c r="E32" s="13"/>
      <c r="F32" s="13"/>
      <c r="G32" s="13"/>
      <c r="H32" s="13"/>
      <c r="I32" s="21">
        <f>SUM(C32:H32)</f>
        <v>52770</v>
      </c>
      <c r="J32" s="18"/>
      <c r="K32" s="18"/>
    </row>
    <row r="33" spans="1:11" ht="21.75" customHeight="1" thickBot="1">
      <c r="A33" s="34"/>
      <c r="B33" s="22" t="s">
        <v>11</v>
      </c>
      <c r="C33" s="23">
        <f>SUM(C31:C32)</f>
        <v>1580671</v>
      </c>
      <c r="D33" s="23">
        <f aca="true" t="shared" si="9" ref="D33:I33">SUM(D31:D32)</f>
        <v>107433</v>
      </c>
      <c r="E33" s="23">
        <f t="shared" si="9"/>
        <v>0</v>
      </c>
      <c r="F33" s="23">
        <f t="shared" si="9"/>
        <v>0</v>
      </c>
      <c r="G33" s="23">
        <f t="shared" si="9"/>
        <v>0</v>
      </c>
      <c r="H33" s="23">
        <f t="shared" si="9"/>
        <v>0</v>
      </c>
      <c r="I33" s="26">
        <f t="shared" si="9"/>
        <v>1688104</v>
      </c>
      <c r="J33" s="18"/>
      <c r="K33" s="18"/>
    </row>
    <row r="34" spans="1:11" ht="21.75" customHeight="1">
      <c r="A34" s="30" t="s">
        <v>9</v>
      </c>
      <c r="B34" s="9" t="s">
        <v>15</v>
      </c>
      <c r="C34" s="10">
        <v>1544793</v>
      </c>
      <c r="D34" s="10">
        <v>84391</v>
      </c>
      <c r="E34" s="10"/>
      <c r="F34" s="10"/>
      <c r="G34" s="10"/>
      <c r="H34" s="10"/>
      <c r="I34" s="17">
        <f>SUM(C34:H34)</f>
        <v>1629184</v>
      </c>
      <c r="J34" s="18"/>
      <c r="K34" s="18"/>
    </row>
    <row r="35" spans="1:11" ht="21.75" customHeight="1">
      <c r="A35" s="31"/>
      <c r="B35" s="12" t="s">
        <v>16</v>
      </c>
      <c r="C35" s="13">
        <v>37070</v>
      </c>
      <c r="D35" s="13">
        <v>8000</v>
      </c>
      <c r="E35" s="13"/>
      <c r="F35" s="13"/>
      <c r="G35" s="13"/>
      <c r="H35" s="13"/>
      <c r="I35" s="14">
        <f>SUM(C35:H35)</f>
        <v>45070</v>
      </c>
      <c r="J35" s="18"/>
      <c r="K35" s="18"/>
    </row>
    <row r="36" spans="1:11" ht="21.75" customHeight="1" thickBot="1">
      <c r="A36" s="32"/>
      <c r="B36" s="15" t="s">
        <v>11</v>
      </c>
      <c r="C36" s="16">
        <f>SUM(C34:C35)</f>
        <v>1581863</v>
      </c>
      <c r="D36" s="16">
        <f aca="true" t="shared" si="10" ref="D36:I36">SUM(D34:D35)</f>
        <v>92391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25">
        <f t="shared" si="10"/>
        <v>1674254</v>
      </c>
      <c r="J36" s="18"/>
      <c r="K36" s="18"/>
    </row>
    <row r="37" spans="1:11" ht="21.75" customHeight="1">
      <c r="A37" s="33" t="s">
        <v>10</v>
      </c>
      <c r="B37" s="19" t="s">
        <v>15</v>
      </c>
      <c r="C37" s="20">
        <v>1559364</v>
      </c>
      <c r="D37" s="20">
        <v>77942</v>
      </c>
      <c r="E37" s="20"/>
      <c r="F37" s="20"/>
      <c r="G37" s="20"/>
      <c r="H37" s="20"/>
      <c r="I37" s="21">
        <f>SUM(C37:H37)</f>
        <v>1637306</v>
      </c>
      <c r="J37" s="18"/>
      <c r="K37" s="18"/>
    </row>
    <row r="38" spans="1:11" ht="21.75" customHeight="1">
      <c r="A38" s="31"/>
      <c r="B38" s="12" t="s">
        <v>16</v>
      </c>
      <c r="C38" s="13">
        <v>37070</v>
      </c>
      <c r="D38" s="13">
        <v>8000</v>
      </c>
      <c r="E38" s="13"/>
      <c r="F38" s="13"/>
      <c r="G38" s="13"/>
      <c r="H38" s="13"/>
      <c r="I38" s="21">
        <f>SUM(C38:H38)</f>
        <v>45070</v>
      </c>
      <c r="J38" s="18"/>
      <c r="K38" s="18"/>
    </row>
    <row r="39" spans="1:11" ht="21.75" customHeight="1" thickBot="1">
      <c r="A39" s="32"/>
      <c r="B39" s="15" t="s">
        <v>11</v>
      </c>
      <c r="C39" s="16">
        <f>SUM(C37:C38)</f>
        <v>1596434</v>
      </c>
      <c r="D39" s="16">
        <f aca="true" t="shared" si="11" ref="D39:I39">SUM(D37:D38)</f>
        <v>85942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25">
        <f t="shared" si="11"/>
        <v>1682376</v>
      </c>
      <c r="J39" s="18"/>
      <c r="K39" s="18"/>
    </row>
    <row r="40" spans="1:11" ht="21.75" customHeight="1">
      <c r="A40" s="33" t="s">
        <v>24</v>
      </c>
      <c r="B40" s="19" t="s">
        <v>15</v>
      </c>
      <c r="C40" s="20">
        <v>1540585</v>
      </c>
      <c r="D40" s="20">
        <v>74045</v>
      </c>
      <c r="E40" s="20"/>
      <c r="F40" s="20"/>
      <c r="G40" s="20"/>
      <c r="H40" s="20"/>
      <c r="I40" s="21">
        <f>SUM(C40:H40)</f>
        <v>1614630</v>
      </c>
      <c r="J40" s="18"/>
      <c r="K40" s="18"/>
    </row>
    <row r="41" spans="1:11" ht="21.75" customHeight="1">
      <c r="A41" s="31"/>
      <c r="B41" s="12" t="s">
        <v>16</v>
      </c>
      <c r="C41" s="13">
        <v>37070</v>
      </c>
      <c r="D41" s="13">
        <v>7600</v>
      </c>
      <c r="E41" s="13"/>
      <c r="F41" s="13"/>
      <c r="G41" s="13"/>
      <c r="H41" s="13"/>
      <c r="I41" s="21">
        <f>SUM(C41:H41)</f>
        <v>44670</v>
      </c>
      <c r="J41" s="18"/>
      <c r="K41" s="18"/>
    </row>
    <row r="42" spans="1:11" ht="21.75" customHeight="1" thickBot="1">
      <c r="A42" s="32"/>
      <c r="B42" s="15" t="s">
        <v>11</v>
      </c>
      <c r="C42" s="16">
        <f aca="true" t="shared" si="12" ref="C42:I42">SUM(C40:C41)</f>
        <v>1577655</v>
      </c>
      <c r="D42" s="16">
        <f t="shared" si="12"/>
        <v>81645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25">
        <f t="shared" si="12"/>
        <v>1659300</v>
      </c>
      <c r="J42" s="18"/>
      <c r="K42" s="18"/>
    </row>
    <row r="43" spans="1:11" ht="21.75" customHeight="1">
      <c r="A43" s="33" t="s">
        <v>27</v>
      </c>
      <c r="B43" s="19" t="s">
        <v>15</v>
      </c>
      <c r="C43" s="20">
        <v>1542979</v>
      </c>
      <c r="D43" s="20">
        <v>74671</v>
      </c>
      <c r="E43" s="20"/>
      <c r="F43" s="20"/>
      <c r="G43" s="20">
        <v>8000</v>
      </c>
      <c r="H43" s="20">
        <v>265599</v>
      </c>
      <c r="I43" s="21">
        <f>SUM(C43:H43)</f>
        <v>1891249</v>
      </c>
      <c r="J43" s="18"/>
      <c r="K43" s="18"/>
    </row>
    <row r="44" spans="1:11" ht="21.75" customHeight="1">
      <c r="A44" s="31"/>
      <c r="B44" s="12" t="s">
        <v>16</v>
      </c>
      <c r="C44" s="13">
        <v>37070</v>
      </c>
      <c r="D44" s="13">
        <v>8000</v>
      </c>
      <c r="E44" s="13"/>
      <c r="F44" s="13"/>
      <c r="G44" s="13"/>
      <c r="H44" s="13"/>
      <c r="I44" s="21">
        <f>SUM(C44:H44)</f>
        <v>45070</v>
      </c>
      <c r="J44" s="18"/>
      <c r="K44" s="18"/>
    </row>
    <row r="45" spans="1:11" ht="21.75" customHeight="1" thickBot="1">
      <c r="A45" s="32"/>
      <c r="B45" s="15" t="s">
        <v>11</v>
      </c>
      <c r="C45" s="16">
        <f aca="true" t="shared" si="13" ref="C45:I45">SUM(C43:C44)</f>
        <v>1580049</v>
      </c>
      <c r="D45" s="16">
        <f t="shared" si="13"/>
        <v>82671</v>
      </c>
      <c r="E45" s="16">
        <f t="shared" si="13"/>
        <v>0</v>
      </c>
      <c r="F45" s="16">
        <f t="shared" si="13"/>
        <v>0</v>
      </c>
      <c r="G45" s="16">
        <f t="shared" si="13"/>
        <v>8000</v>
      </c>
      <c r="H45" s="16">
        <f t="shared" si="13"/>
        <v>265599</v>
      </c>
      <c r="I45" s="25">
        <f t="shared" si="13"/>
        <v>1936319</v>
      </c>
      <c r="J45" s="18"/>
      <c r="K45" s="18"/>
    </row>
    <row r="46" spans="1:11" ht="21.75" customHeight="1">
      <c r="A46" s="27" t="s">
        <v>28</v>
      </c>
      <c r="B46" s="19" t="s">
        <v>15</v>
      </c>
      <c r="C46" s="20">
        <v>1557737</v>
      </c>
      <c r="D46" s="20">
        <v>74671</v>
      </c>
      <c r="E46" s="20"/>
      <c r="F46" s="20"/>
      <c r="G46" s="20"/>
      <c r="H46" s="20">
        <v>183801</v>
      </c>
      <c r="I46" s="21">
        <f>SUM(C46:H46)</f>
        <v>1816209</v>
      </c>
      <c r="J46" s="18"/>
      <c r="K46" s="18"/>
    </row>
    <row r="47" spans="1:11" ht="21.75" customHeight="1">
      <c r="A47" s="28"/>
      <c r="B47" s="12" t="s">
        <v>16</v>
      </c>
      <c r="C47" s="13">
        <v>37070</v>
      </c>
      <c r="D47" s="13">
        <v>8000</v>
      </c>
      <c r="E47" s="13"/>
      <c r="F47" s="13"/>
      <c r="G47" s="13"/>
      <c r="H47" s="13"/>
      <c r="I47" s="21">
        <f>SUM(C47:H47)</f>
        <v>45070</v>
      </c>
      <c r="J47" s="18"/>
      <c r="K47" s="18"/>
    </row>
    <row r="48" spans="1:11" ht="21.75" customHeight="1" thickBot="1">
      <c r="A48" s="29"/>
      <c r="B48" s="15" t="s">
        <v>11</v>
      </c>
      <c r="C48" s="16">
        <f aca="true" t="shared" si="14" ref="C48:I48">SUM(C46:C47)</f>
        <v>1594807</v>
      </c>
      <c r="D48" s="16">
        <f t="shared" si="14"/>
        <v>82671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183801</v>
      </c>
      <c r="I48" s="25">
        <f t="shared" si="14"/>
        <v>1861279</v>
      </c>
      <c r="J48" s="18"/>
      <c r="K48" s="18"/>
    </row>
    <row r="49" spans="1:11" ht="21.75" customHeight="1" hidden="1">
      <c r="A49" s="27" t="s">
        <v>25</v>
      </c>
      <c r="B49" s="19" t="s">
        <v>15</v>
      </c>
      <c r="C49" s="20">
        <v>1554902</v>
      </c>
      <c r="D49" s="20">
        <v>75830</v>
      </c>
      <c r="E49" s="20"/>
      <c r="F49" s="20"/>
      <c r="G49" s="20"/>
      <c r="H49" s="20">
        <v>50600</v>
      </c>
      <c r="I49" s="21">
        <f>SUM(C49:H49)</f>
        <v>1681332</v>
      </c>
      <c r="J49" s="18"/>
      <c r="K49" s="18"/>
    </row>
    <row r="50" spans="1:11" ht="21.75" customHeight="1" hidden="1">
      <c r="A50" s="28"/>
      <c r="B50" s="12" t="s">
        <v>16</v>
      </c>
      <c r="C50" s="13">
        <v>37070</v>
      </c>
      <c r="D50" s="13">
        <v>8000</v>
      </c>
      <c r="E50" s="13"/>
      <c r="F50" s="13"/>
      <c r="G50" s="13"/>
      <c r="H50" s="13"/>
      <c r="I50" s="21">
        <f>SUM(C50:H50)</f>
        <v>45070</v>
      </c>
      <c r="J50" s="18"/>
      <c r="K50" s="18"/>
    </row>
    <row r="51" spans="1:11" ht="21.75" customHeight="1" hidden="1" thickBot="1">
      <c r="A51" s="29"/>
      <c r="B51" s="15" t="s">
        <v>11</v>
      </c>
      <c r="C51" s="16">
        <f aca="true" t="shared" si="15" ref="C51:I51">SUM(C49:C50)</f>
        <v>1591972</v>
      </c>
      <c r="D51" s="16">
        <f t="shared" si="15"/>
        <v>83830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50600</v>
      </c>
      <c r="I51" s="25">
        <f t="shared" si="15"/>
        <v>1726402</v>
      </c>
      <c r="J51" s="18"/>
      <c r="K51" s="18"/>
    </row>
    <row r="52" spans="1:11" ht="21.75" customHeight="1">
      <c r="A52" s="27" t="s">
        <v>29</v>
      </c>
      <c r="B52" s="19" t="s">
        <v>15</v>
      </c>
      <c r="C52" s="20">
        <v>1554902</v>
      </c>
      <c r="D52" s="20">
        <v>75830</v>
      </c>
      <c r="E52" s="20"/>
      <c r="F52" s="20"/>
      <c r="G52" s="20"/>
      <c r="H52" s="20">
        <v>50600</v>
      </c>
      <c r="I52" s="21">
        <f>SUM(C52:H52)</f>
        <v>1681332</v>
      </c>
      <c r="J52" s="18"/>
      <c r="K52" s="18"/>
    </row>
    <row r="53" spans="1:11" ht="21.75" customHeight="1">
      <c r="A53" s="28"/>
      <c r="B53" s="12" t="s">
        <v>16</v>
      </c>
      <c r="C53" s="13">
        <v>37070</v>
      </c>
      <c r="D53" s="13">
        <v>8000</v>
      </c>
      <c r="E53" s="13"/>
      <c r="F53" s="13"/>
      <c r="G53" s="13"/>
      <c r="H53" s="13"/>
      <c r="I53" s="21">
        <f>SUM(C53:H53)</f>
        <v>45070</v>
      </c>
      <c r="J53" s="18"/>
      <c r="K53" s="18"/>
    </row>
    <row r="54" spans="1:11" ht="21.75" customHeight="1" thickBot="1">
      <c r="A54" s="29"/>
      <c r="B54" s="15" t="s">
        <v>11</v>
      </c>
      <c r="C54" s="16">
        <f aca="true" t="shared" si="16" ref="C54:I54">SUM(C52:C53)</f>
        <v>1591972</v>
      </c>
      <c r="D54" s="16">
        <f t="shared" si="16"/>
        <v>83830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50600</v>
      </c>
      <c r="I54" s="25">
        <f t="shared" si="16"/>
        <v>1726402</v>
      </c>
      <c r="J54" s="18"/>
      <c r="K54" s="18"/>
    </row>
    <row r="55" spans="1:11" ht="21.75" customHeight="1">
      <c r="A55" s="27" t="s">
        <v>30</v>
      </c>
      <c r="B55" s="19" t="s">
        <v>15</v>
      </c>
      <c r="C55" s="20">
        <v>1547982</v>
      </c>
      <c r="D55" s="20">
        <v>73830</v>
      </c>
      <c r="E55" s="20">
        <v>2000</v>
      </c>
      <c r="F55" s="20"/>
      <c r="G55" s="20"/>
      <c r="H55" s="20"/>
      <c r="I55" s="21">
        <f>SUM(C55:H55)</f>
        <v>1623812</v>
      </c>
      <c r="J55" s="18"/>
      <c r="K55" s="18"/>
    </row>
    <row r="56" spans="1:11" ht="21.75" customHeight="1">
      <c r="A56" s="28"/>
      <c r="B56" s="12" t="s">
        <v>16</v>
      </c>
      <c r="C56" s="13">
        <v>37070</v>
      </c>
      <c r="D56" s="13">
        <v>8000</v>
      </c>
      <c r="E56" s="13"/>
      <c r="F56" s="13"/>
      <c r="G56" s="13"/>
      <c r="H56" s="13"/>
      <c r="I56" s="21">
        <f>SUM(C56:H56)</f>
        <v>45070</v>
      </c>
      <c r="J56" s="18"/>
      <c r="K56" s="18"/>
    </row>
    <row r="57" spans="1:11" ht="21.75" customHeight="1" thickBot="1">
      <c r="A57" s="29"/>
      <c r="B57" s="15" t="s">
        <v>11</v>
      </c>
      <c r="C57" s="16">
        <f aca="true" t="shared" si="17" ref="C57:I57">SUM(C55:C56)</f>
        <v>1585052</v>
      </c>
      <c r="D57" s="16">
        <f t="shared" si="17"/>
        <v>81830</v>
      </c>
      <c r="E57" s="16">
        <f t="shared" si="17"/>
        <v>2000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25">
        <f t="shared" si="17"/>
        <v>1668882</v>
      </c>
      <c r="J57" s="18"/>
      <c r="K57" s="18"/>
    </row>
  </sheetData>
  <sheetProtection/>
  <mergeCells count="19">
    <mergeCell ref="A46:A48"/>
    <mergeCell ref="A1:I1"/>
    <mergeCell ref="A28:A30"/>
    <mergeCell ref="A4:A6"/>
    <mergeCell ref="A7:A9"/>
    <mergeCell ref="A10:A12"/>
    <mergeCell ref="A13:A15"/>
    <mergeCell ref="A16:A18"/>
    <mergeCell ref="A19:A21"/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2018-08-08T05:33:39Z</dcterms:modified>
  <cp:category/>
  <cp:version/>
  <cp:contentType/>
  <cp:contentStatus/>
</cp:coreProperties>
</file>